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4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<sst xmlns="http://schemas.openxmlformats.org/spreadsheetml/2006/main" count="559" uniqueCount="359">
  <si>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</si>
  <si>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</si>
  <si>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</si>
  <si>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</si>
  <si>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</si>
  <si>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</si>
  <si>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</si>
  <si>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</si>
  <si>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</si>
  <si>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</si>
  <si>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</si>
  <si>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</si>
  <si>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</si>
  <si>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</si>
  <si>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</si>
  <si>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</si>
  <si>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</si>
  <si>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</si>
  <si>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</si>
  <si>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</si>
  <si>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</si>
  <si>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</si>
  <si>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</si>
  <si>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</si>
  <si>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</si>
  <si>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</si>
  <si>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</si>
  <si>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</si>
  <si>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</si>
  <si>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</si>
  <si>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</si>
  <si>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</si>
  <si>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</si>
  <si>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</si>
  <si>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</si>
  <si>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</si>
  <si>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</si>
  <si>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</si>
  <si>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</si>
  <si>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</si>
  <si>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</si>
  <si>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</si>
  <si>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</si>
  <si>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</si>
  <si>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</si>
  <si>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</si>
  <si>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</si>
  <si>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</si>
  <si>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</si>
  <si>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</si>
  <si>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</si>
  <si>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</si>
  <si>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</si>
  <si>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</si>
  <si>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</si>
  <si>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</si>
  <si>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</si>
  <si>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</si>
  <si>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</si>
  <si>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</si>
  <si>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</si>
  <si>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</si>
  <si>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</si>
  <si>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</si>
  <si>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</si>
  <si>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</si>
  <si>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</si>
  <si>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</si>
  <si>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</si>
  <si>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</si>
  <si>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</si>
  <si>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</si>
  <si>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</si>
  <si>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</si>
  <si>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</si>
  <si>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</si>
  <si>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</si>
  <si>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</si>
  <si>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</si>
  <si>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</si>
  <si>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</si>
  <si>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</si>
  <si>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</si>
  <si>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</si>
  <si>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</si>
  <si>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</si>
  <si>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</si>
  <si>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</si>
  <si>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</si>
  <si>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</si>
  <si>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</si>
  <si>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</si>
  <si>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</si>
  <si>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</si>
  <si>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</si>
  <si>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</si>
  <si>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</si>
  <si>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</si>
  <si>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</si>
  <si>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</si>
  <si>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</si>
  <si>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</si>
  <si>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</si>
  <si>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</si>
  <si>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</si>
  <si>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</si>
  <si>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</si>
  <si>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</si>
  <si>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</si>
  <si>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</si>
  <si>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</si>
  <si>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</si>
  <si>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</si>
  <si>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</si>
  <si>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</si>
  <si>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</si>
  <si>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</si>
  <si>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</si>
  <si>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</si>
  <si>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</si>
  <si>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</si>
  <si>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</si>
  <si>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</si>
  <si>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</si>
  <si>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</si>
  <si>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</si>
  <si>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</si>
  <si>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</si>
  <si>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</si>
  <si>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</si>
  <si>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</si>
  <si>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</si>
  <si>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</si>
  <si>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</si>
  <si>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</si>
  <si>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</si>
  <si>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</si>
  <si>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</si>
  <si>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</si>
  <si>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</si>
  <si>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</si>
  <si>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</si>
  <si>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</si>
  <si>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</si>
  <si>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</si>
  <si>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</si>
  <si>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</si>
  <si>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</si>
  <si>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</si>
  <si>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</si>
  <si>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</si>
  <si>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</si>
  <si>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</si>
  <si>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</si>
  <si>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</si>
  <si>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</si>
  <si>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</si>
  <si>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</si>
  <si>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</si>
  <si>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</si>
  <si>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</si>
  <si>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</si>
  <si>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</si>
  <si>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</si>
  <si>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</si>
  <si>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</si>
  <si>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</si>
  <si>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</si>
  <si>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</si>
  <si>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</si>
  <si>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</si>
  <si>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</si>
  <si>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</si>
  <si>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</si>
  <si>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</si>
  <si>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</si>
  <si>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</si>
  <si>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</si>
  <si>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</si>
  <si>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</si>
  <si>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</si>
  <si>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</si>
  <si>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</si>
  <si>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</si>
  <si>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</si>
  <si>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</si>
  <si>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</si>
  <si>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</si>
  <si>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</si>
  <si>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</si>
  <si>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</si>
  <si>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</si>
  <si>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</si>
  <si>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</si>
  <si>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</si>
  <si>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</si>
  <si>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</si>
  <si>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</si>
  <si>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</si>
  <si>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</si>
  <si>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</si>
  <si>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</si>
  <si>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</si>
  <si>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</si>
  <si>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</si>
  <si>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</si>
  <si>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</si>
  <si>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</si>
  <si>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</si>
  <si>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</si>
  <si>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</si>
  <si>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</si>
  <si>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</si>
  <si>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</si>
  <si>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</si>
  <si>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</si>
  <si>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</si>
  <si>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</si>
  <si>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</si>
  <si>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</si>
  <si>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</si>
  <si>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</si>
  <si>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</si>
  <si>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</si>
  <si>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</si>
  <si>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</si>
  <si>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</si>
  <si>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</si>
  <si>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</si>
  <si>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</si>
  <si>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</si>
  <si>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</si>
  <si>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</si>
  <si>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</si>
  <si>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</si>
  <si>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</si>
  <si>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</si>
  <si>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</si>
  <si>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</si>
  <si>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</si>
  <si>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</si>
  <si>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</si>
  <si>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</si>
  <si>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</si>
  <si>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</si>
  <si>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</si>
  <si>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</si>
  <si>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</si>
  <si>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</si>
  <si>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</si>
  <si>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</si>
  <si>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</si>
  <si>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</si>
  <si>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</si>
  <si>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</si>
  <si>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</si>
  <si>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</si>
  <si>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</si>
  <si>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</si>
  <si>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</si>
  <si>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</si>
  <si>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</si>
  <si>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</si>
  <si>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</si>
  <si>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</si>
  <si>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</si>
  <si>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</si>
  <si>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</si>
  <si>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</si>
  <si>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</si>
  <si>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</si>
  <si>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</si>
  <si>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</si>
  <si>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</si>
  <si>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</si>
  <si>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</si>
  <si>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</si>
  <si>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</si>
  <si>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</si>
  <si>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</si>
  <si>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</si>
  <si>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</si>
  <si>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</si>
  <si>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</si>
  <si>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</si>
  <si>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</si>
  <si>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</si>
  <si>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</si>
  <si>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</si>
  <si>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</si>
  <si>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</si>
  <si>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</si>
  <si>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</si>
  <si>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</si>
  <si>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</si>
  <si>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</si>
  <si>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</si>
  <si>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</si>
  <si>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</si>
  <si>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</si>
  <si>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</si>
  <si>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</si>
  <si>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</si>
  <si>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</si>
  <si>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</si>
  <si>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</si>
  <si>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</si>
  <si>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</si>
  <si>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</si>
  <si>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</si>
  <si>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</si>
  <si>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</si>
  <si>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</si>
  <si>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</si>
  <si>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</si>
  <si>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</si>
  <si>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</si>
  <si>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</si>
  <si>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</si>
  <si>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</si>
  <si>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</si>
  <si>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</si>
  <si>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</si>
  <si>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</si>
  <si>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</si>
  <si>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</si>
  <si>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</si>
  <si>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</si>
  <si>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</si>
  <si>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</si>
  <si>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</si>
  <si>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</si>
  <si>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</si>
  <si>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</si>
  <si>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</si>
  <si>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</si>
  <si>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</si>
  <si>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</si>
  <si>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</si>
  <si>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</si>
  <si>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</si>
  <si>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</si>
  <si>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</si>
  <si>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</si>
  <si>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15C1</t>
  </si>
  <si>
    <t>*</t>
  </si>
  <si>
    <t xml:space="preserve">   1.85</t>
  </si>
  <si>
    <t xml:space="preserve">   1.53</t>
  </si>
  <si>
    <t>Minor</t>
  </si>
  <si>
    <t>None</t>
  </si>
  <si>
    <t xml:space="preserve"> 99.0</t>
  </si>
  <si>
    <t>Not requested</t>
  </si>
  <si>
    <t xml:space="preserve">   **</t>
  </si>
  <si>
    <t xml:space="preserve"> Free info</t>
  </si>
  <si>
    <t>Small businesses can gain advantages over their larger competitors</t>
  </si>
  <si>
    <t>by giving faster turn round times and improving on existing</t>
  </si>
  <si>
    <t>products.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</si>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</sst>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2014</v>
      </c>
      <c r="Q9" s="7"/>
      <c r="R9" s="226" t="s">
        <v>335</v>
      </c>
      <c r="S9" s="15">
        <f>W!$A5</f>
        <v>2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10</v>
      </c>
      <c r="G14" s="45"/>
      <c r="H14" s="44">
        <f>W!A14</f>
        <v>10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9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17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 t="str">
        <f>W!B65</f>
        <v>*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0</v>
      </c>
      <c r="Q19" s="65"/>
      <c r="R19" s="28"/>
      <c r="S19" s="66" t="s">
        <v>24</v>
      </c>
      <c r="T19" s="67">
        <f>W!A58</f>
        <v>2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15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0</v>
      </c>
      <c r="Q21" s="75"/>
      <c r="R21" s="44"/>
      <c r="S21" s="28" t="s">
        <v>29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750</v>
      </c>
      <c r="G24" s="48">
        <f>W!B31</f>
        <v>0</v>
      </c>
      <c r="H24" s="63">
        <f>W!A34</f>
        <v>500</v>
      </c>
      <c r="I24" s="48">
        <f>W!B34</f>
        <v>0</v>
      </c>
      <c r="J24" s="63">
        <f>W!A37</f>
        <v>335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3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10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60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2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2014</v>
      </c>
      <c r="V1" s="7"/>
      <c r="W1" s="226" t="s">
        <v>335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750</v>
      </c>
      <c r="V6" s="116"/>
      <c r="W6" s="117">
        <f>W!A109</f>
        <v>500</v>
      </c>
      <c r="X6" s="109"/>
      <c r="Y6" s="115">
        <f>W!A110</f>
        <v>335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11</v>
      </c>
      <c r="O7" s="119">
        <f>W!A192</f>
        <v>0</v>
      </c>
      <c r="P7" s="102"/>
      <c r="R7" s="101"/>
      <c r="S7" s="97" t="s">
        <v>74</v>
      </c>
      <c r="T7" s="97"/>
      <c r="U7" s="115">
        <f>W!A111</f>
        <v>768</v>
      </c>
      <c r="V7" s="116"/>
      <c r="W7" s="117">
        <f>W!A112</f>
        <v>512</v>
      </c>
      <c r="X7" s="109"/>
      <c r="Y7" s="115">
        <f>W!A113</f>
        <v>343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0</v>
      </c>
      <c r="O8" s="119">
        <f>W!A194</f>
        <v>16</v>
      </c>
      <c r="P8" s="102"/>
      <c r="R8" s="101"/>
      <c r="S8" s="97" t="s">
        <v>77</v>
      </c>
      <c r="T8" s="97"/>
      <c r="U8" s="115">
        <f>W!A114</f>
        <v>18</v>
      </c>
      <c r="V8" s="116"/>
      <c r="W8" s="117">
        <f>W!A115</f>
        <v>12</v>
      </c>
      <c r="X8" s="109"/>
      <c r="Y8" s="115">
        <f>W!A116</f>
        <v>8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3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1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14</v>
      </c>
      <c r="O12" s="123">
        <f>W!A198</f>
        <v>15</v>
      </c>
      <c r="P12" s="102"/>
      <c r="R12" s="101"/>
      <c r="S12" s="109" t="s">
        <v>88</v>
      </c>
      <c r="T12" s="97"/>
      <c r="U12" s="115">
        <f>W!A121</f>
        <v>750</v>
      </c>
      <c r="V12" s="116"/>
      <c r="W12" s="115">
        <f>W!A124</f>
        <v>500</v>
      </c>
      <c r="X12" s="109"/>
      <c r="Y12" s="115">
        <f>W!A127</f>
        <v>335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140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0</v>
      </c>
      <c r="V13" s="116"/>
      <c r="W13" s="115">
        <f>W!A125</f>
        <v>0</v>
      </c>
      <c r="X13" s="109"/>
      <c r="Y13" s="115">
        <f>W!A128</f>
        <v>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0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135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6336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1</v>
      </c>
      <c r="P17" s="120">
        <f>W!B307</f>
        <v>0</v>
      </c>
      <c r="R17" s="101"/>
      <c r="S17" s="97" t="s">
        <v>99</v>
      </c>
      <c r="T17" s="97"/>
      <c r="U17" s="115">
        <f>W!A131</f>
        <v>594</v>
      </c>
      <c r="V17" s="116"/>
      <c r="W17" s="115">
        <f>W!A134</f>
        <v>375</v>
      </c>
      <c r="X17" s="109"/>
      <c r="Y17" s="115">
        <f>W!A137</f>
        <v>210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4737</v>
      </c>
      <c r="P18" s="102"/>
      <c r="R18" s="101"/>
      <c r="S18" s="128" t="s">
        <v>102</v>
      </c>
      <c r="T18" s="97"/>
      <c r="U18" s="115">
        <f>W!A132</f>
        <v>0</v>
      </c>
      <c r="V18" s="116"/>
      <c r="W18" s="115">
        <f>W!A135</f>
        <v>0</v>
      </c>
      <c r="X18" s="109"/>
      <c r="Y18" s="115">
        <f>W!A138</f>
        <v>0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2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2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594</v>
      </c>
      <c r="V22" s="116"/>
      <c r="W22" s="115">
        <f>W!A144</f>
        <v>375</v>
      </c>
      <c r="X22" s="109"/>
      <c r="Y22" s="115">
        <f>W!A147</f>
        <v>210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2136</v>
      </c>
      <c r="H23" s="129"/>
      <c r="I23" s="97"/>
      <c r="R23" s="101"/>
      <c r="S23" s="128" t="s">
        <v>102</v>
      </c>
      <c r="T23" s="97"/>
      <c r="U23" s="115">
        <f>W!A142</f>
        <v>0</v>
      </c>
      <c r="V23" s="116"/>
      <c r="W23" s="115">
        <f>W!A145</f>
        <v>0</v>
      </c>
      <c r="X23" s="109"/>
      <c r="Y23" s="115">
        <f>W!A148</f>
        <v>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21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2113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9</v>
      </c>
      <c r="H26" s="102"/>
      <c r="I26" s="97"/>
      <c r="J26" s="101"/>
      <c r="K26" s="28" t="s">
        <v>113</v>
      </c>
      <c r="L26" s="19"/>
      <c r="M26" s="119">
        <f>W!A321</f>
        <v>2</v>
      </c>
      <c r="N26" s="119">
        <f>W!A322</f>
        <v>0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99.0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1</v>
      </c>
      <c r="N29" s="119">
        <f>MAX(N30-N26+N27,0)</f>
        <v>0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3000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0</v>
      </c>
      <c r="O30" s="136">
        <f>IF(W!A328&gt;0,1,0)</f>
        <v>0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156</v>
      </c>
      <c r="V31" s="116"/>
      <c r="W31" s="115">
        <f>W!A164</f>
        <v>125</v>
      </c>
      <c r="X31" s="109"/>
      <c r="Y31" s="115">
        <f>W!A167</f>
        <v>125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2821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179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1434</v>
      </c>
      <c r="N36" s="115">
        <f>W!A297</f>
        <v>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0</v>
      </c>
      <c r="V36" s="120">
        <f>W!B171</f>
        <v>0</v>
      </c>
      <c r="W36" s="117">
        <f>W!A172</f>
        <v>0</v>
      </c>
      <c r="X36" s="120">
        <f>W!B172</f>
        <v>0</v>
      </c>
      <c r="Y36" s="117">
        <f>W!A173</f>
        <v>0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2000</v>
      </c>
      <c r="H37" s="102"/>
      <c r="I37" s="97"/>
      <c r="J37" s="101"/>
      <c r="K37" s="97" t="s">
        <v>133</v>
      </c>
      <c r="L37" s="97"/>
      <c r="M37" s="123">
        <f>W!A296</f>
        <v>7</v>
      </c>
      <c r="N37" s="123">
        <f>W!A298</f>
        <v>0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Minor</v>
      </c>
      <c r="V39" s="116"/>
      <c r="W39" s="223" t="str">
        <f>W!A178</f>
        <v>None</v>
      </c>
      <c r="X39" s="109"/>
      <c r="Y39" s="223" t="str">
        <f>W!A179</f>
        <v>None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0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0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100</v>
      </c>
      <c r="H44" s="102"/>
      <c r="I44" s="97"/>
      <c r="J44" s="101"/>
      <c r="K44" s="95" t="s">
        <v>147</v>
      </c>
      <c r="N44" s="145">
        <f>0.00052*(6*G25+O18)</f>
        <v>9.0558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13.8058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2014</v>
      </c>
      <c r="W1" s="226" t="s">
        <v>335</v>
      </c>
      <c r="X1" s="15">
        <f>W!A5</f>
        <v>2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45000</v>
      </c>
      <c r="G8" s="158"/>
      <c r="H8" s="147"/>
      <c r="I8" s="147" t="s">
        <v>159</v>
      </c>
      <c r="J8" s="147"/>
      <c r="K8" s="147"/>
      <c r="L8" s="163">
        <f>W!A241</f>
        <v>483480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183382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0</v>
      </c>
      <c r="G10" s="158"/>
      <c r="H10" s="147"/>
      <c r="I10" s="147" t="s">
        <v>166</v>
      </c>
      <c r="J10" s="147"/>
      <c r="K10" s="147"/>
      <c r="L10" s="163">
        <f>W!A242</f>
        <v>94909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59158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1155376</v>
      </c>
      <c r="S11" s="158"/>
      <c r="T11" s="147"/>
      <c r="U11" s="147" t="s">
        <v>172</v>
      </c>
      <c r="V11" s="147"/>
      <c r="W11" s="147"/>
      <c r="X11" s="163">
        <f>W!A223</f>
        <v>561735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4834</v>
      </c>
      <c r="G12" s="158"/>
      <c r="H12" s="147"/>
      <c r="I12" s="147" t="s">
        <v>174</v>
      </c>
      <c r="J12" s="147"/>
      <c r="K12" s="147"/>
      <c r="L12" s="163">
        <f>W!A244</f>
        <v>71444</v>
      </c>
      <c r="M12" s="158"/>
      <c r="N12" s="147"/>
      <c r="O12" s="147" t="s">
        <v>175</v>
      </c>
      <c r="P12" s="147"/>
      <c r="Q12" s="147"/>
      <c r="R12" s="163">
        <f>SUM(R9:R11)</f>
        <v>1455376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0</v>
      </c>
      <c r="G13" s="158"/>
      <c r="H13" s="147"/>
      <c r="I13" s="147" t="s">
        <v>178</v>
      </c>
      <c r="J13" s="147"/>
      <c r="K13" s="147"/>
      <c r="L13" s="163">
        <f>W!A245</f>
        <v>50489</v>
      </c>
      <c r="M13" s="158"/>
      <c r="N13" s="147"/>
      <c r="S13" s="158"/>
      <c r="T13" s="147"/>
      <c r="U13" s="167" t="s">
        <v>179</v>
      </c>
      <c r="X13" s="166">
        <f>X9+X10-X11-X12</f>
        <v>-378353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60000</v>
      </c>
      <c r="G14" s="158"/>
      <c r="H14" s="147"/>
      <c r="I14" s="147" t="s">
        <v>181</v>
      </c>
      <c r="J14" s="147"/>
      <c r="K14" s="147"/>
      <c r="L14" s="163">
        <f>W!A246</f>
        <v>86807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0</v>
      </c>
      <c r="G15" s="158"/>
      <c r="H15" s="147"/>
      <c r="I15" s="147" t="s">
        <v>184</v>
      </c>
      <c r="J15" s="147"/>
      <c r="K15" s="147"/>
      <c r="L15" s="163">
        <f>W!A247</f>
        <v>59680</v>
      </c>
      <c r="M15" s="158"/>
      <c r="N15" s="147"/>
      <c r="O15" s="147" t="s">
        <v>185</v>
      </c>
      <c r="P15" s="147"/>
      <c r="Q15" s="147"/>
      <c r="R15" s="163">
        <f>W!A265</f>
        <v>67194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43500</v>
      </c>
      <c r="G16" s="158"/>
      <c r="H16" s="147"/>
      <c r="I16" s="147" t="s">
        <v>188</v>
      </c>
      <c r="J16" s="147"/>
      <c r="K16" s="147"/>
      <c r="L16" s="163">
        <f>W!A248</f>
        <v>1623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11875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2550</v>
      </c>
      <c r="G17" s="158"/>
      <c r="H17" s="147"/>
      <c r="I17" s="147" t="s">
        <v>192</v>
      </c>
      <c r="L17" s="163">
        <f>W!A249</f>
        <v>18200</v>
      </c>
      <c r="M17" s="158"/>
      <c r="N17" s="147"/>
      <c r="O17" s="147" t="s">
        <v>193</v>
      </c>
      <c r="P17" s="147"/>
      <c r="Q17" s="147"/>
      <c r="R17" s="163">
        <f>W!A267</f>
        <v>71573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8207</v>
      </c>
      <c r="G18" s="158"/>
      <c r="H18" s="147"/>
      <c r="I18" s="160" t="s">
        <v>196</v>
      </c>
      <c r="J18" s="147"/>
      <c r="K18" s="147"/>
      <c r="L18" s="169">
        <f>W!A250</f>
        <v>138767</v>
      </c>
      <c r="M18" s="158"/>
      <c r="N18" s="147"/>
      <c r="O18" s="147" t="s">
        <v>197</v>
      </c>
      <c r="P18" s="147"/>
      <c r="Q18" s="147"/>
      <c r="R18" s="163">
        <f>W!A268</f>
        <v>300098</v>
      </c>
      <c r="S18" s="158"/>
      <c r="T18" s="147"/>
      <c r="U18" s="147" t="s">
        <v>198</v>
      </c>
      <c r="V18" s="147"/>
      <c r="W18" s="147"/>
      <c r="X18" s="169">
        <f>W!A227</f>
        <v>600000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244385</v>
      </c>
      <c r="M19" s="158"/>
      <c r="N19" s="147"/>
      <c r="O19" s="147" t="s">
        <v>201</v>
      </c>
      <c r="P19" s="147"/>
      <c r="Q19" s="147"/>
      <c r="R19" s="169">
        <f>W!A269</f>
        <v>1900000</v>
      </c>
      <c r="S19" s="158"/>
      <c r="T19" s="147"/>
      <c r="U19" s="167" t="s">
        <v>202</v>
      </c>
      <c r="X19" s="166">
        <f>X16+X17-X18</f>
        <v>-588125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1179</v>
      </c>
      <c r="G20" s="158"/>
      <c r="H20" s="147"/>
      <c r="I20" s="147" t="s">
        <v>204</v>
      </c>
      <c r="J20" s="147"/>
      <c r="K20" s="147"/>
      <c r="L20" s="163">
        <f>W!A252</f>
        <v>239095</v>
      </c>
      <c r="M20" s="158"/>
      <c r="N20" s="147"/>
      <c r="O20" s="167" t="s">
        <v>205</v>
      </c>
      <c r="R20" s="171">
        <f>SUM(R15:R19)</f>
        <v>2338865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5879</v>
      </c>
      <c r="G21" s="158"/>
      <c r="H21" s="147"/>
      <c r="I21" s="147" t="s">
        <v>207</v>
      </c>
      <c r="J21" s="147"/>
      <c r="K21" s="147"/>
      <c r="L21" s="163">
        <f>W!A217</f>
        <v>308359</v>
      </c>
      <c r="M21" s="158"/>
      <c r="N21" s="147"/>
      <c r="O21" s="161" t="s">
        <v>208</v>
      </c>
      <c r="P21" s="147"/>
      <c r="Q21" s="147"/>
      <c r="R21" s="163">
        <f>R12+R20</f>
        <v>3794241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60000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10552</v>
      </c>
      <c r="G23" s="158"/>
      <c r="H23" s="147"/>
      <c r="I23" s="147" t="s">
        <v>213</v>
      </c>
      <c r="J23" s="147"/>
      <c r="K23" s="147"/>
      <c r="L23" s="168">
        <f>W!A254</f>
        <v>29624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308359</v>
      </c>
      <c r="G24" s="158"/>
      <c r="H24" s="147"/>
      <c r="I24" s="167" t="s">
        <v>217</v>
      </c>
      <c r="L24" s="163">
        <f>L20-L21+L22-L23</f>
        <v>-98888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11875</v>
      </c>
      <c r="M25" s="158"/>
      <c r="N25" s="147"/>
      <c r="O25" s="165" t="s">
        <v>221</v>
      </c>
      <c r="P25" s="147"/>
      <c r="Q25" s="147"/>
      <c r="R25" s="163">
        <f>W!A272</f>
        <v>109679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16545</v>
      </c>
      <c r="M26" s="158"/>
      <c r="N26" s="147"/>
      <c r="O26" s="147" t="s">
        <v>225</v>
      </c>
      <c r="P26" s="147"/>
      <c r="Q26" s="147"/>
      <c r="R26" s="169">
        <f>W!A273</f>
        <v>1035760</v>
      </c>
      <c r="S26" s="158"/>
      <c r="T26" s="147"/>
      <c r="U26" s="147" t="s">
        <v>226</v>
      </c>
      <c r="V26" s="147"/>
      <c r="W26" s="147"/>
      <c r="X26" s="169">
        <f>W!A232</f>
        <v>16545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-103558</v>
      </c>
      <c r="G27" s="158"/>
      <c r="H27" s="147"/>
      <c r="I27" s="167" t="s">
        <v>228</v>
      </c>
      <c r="J27" s="147"/>
      <c r="K27" s="147"/>
      <c r="L27" s="166">
        <f>L24+L25-L26</f>
        <v>-103558</v>
      </c>
      <c r="M27" s="158"/>
      <c r="N27" s="147"/>
      <c r="O27" s="174" t="s">
        <v>229</v>
      </c>
      <c r="P27" s="147"/>
      <c r="Q27" s="147"/>
      <c r="R27" s="163">
        <f>SUM(R24:R26)</f>
        <v>1145439</v>
      </c>
      <c r="S27" s="158"/>
      <c r="T27" s="147"/>
      <c r="U27" s="167" t="s">
        <v>230</v>
      </c>
      <c r="X27" s="166">
        <f>X22-X23-X24+X25-X26</f>
        <v>-16545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-247640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-351198</v>
      </c>
      <c r="G29" s="158"/>
      <c r="H29" s="147"/>
      <c r="I29" s="147" t="s">
        <v>235</v>
      </c>
      <c r="J29" s="147"/>
      <c r="K29" s="147"/>
      <c r="L29" s="163">
        <f>W!A256</f>
        <v>-103558</v>
      </c>
      <c r="M29" s="158"/>
      <c r="N29" s="147"/>
      <c r="S29" s="158"/>
      <c r="U29" s="147" t="s">
        <v>236</v>
      </c>
      <c r="V29" s="147"/>
      <c r="W29" s="147"/>
      <c r="X29" s="166">
        <f>W!A233</f>
        <v>-983023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-3.4519333333333333</v>
      </c>
      <c r="M30" s="158"/>
      <c r="N30" s="147"/>
      <c r="O30" s="161" t="s">
        <v>238</v>
      </c>
      <c r="P30" s="147"/>
      <c r="Q30" s="147"/>
      <c r="R30" s="163">
        <f>R21-R27-R28</f>
        <v>2648802</v>
      </c>
      <c r="S30" s="158"/>
      <c r="U30" s="167" t="s">
        <v>239</v>
      </c>
      <c r="V30" s="147"/>
      <c r="W30" s="147"/>
      <c r="X30" s="168">
        <f>W!A234</f>
        <v>1847263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864240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1900000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-103558</v>
      </c>
      <c r="M33" s="158"/>
      <c r="O33" s="160" t="s">
        <v>247</v>
      </c>
      <c r="P33" s="147"/>
      <c r="Q33" s="147"/>
      <c r="R33" s="163">
        <f>W!A275</f>
        <v>3000000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979</v>
      </c>
      <c r="G34" s="158"/>
      <c r="H34" s="147"/>
      <c r="I34" s="146" t="s">
        <v>249</v>
      </c>
      <c r="J34" s="147"/>
      <c r="K34" s="147"/>
      <c r="L34" s="169">
        <f>W!A260</f>
        <v>-247640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380000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-351198</v>
      </c>
      <c r="M35" s="158"/>
      <c r="O35" s="147" t="s">
        <v>253</v>
      </c>
      <c r="P35" s="147"/>
      <c r="Q35" s="147"/>
      <c r="R35" s="169">
        <f>R36-R33-R34</f>
        <v>-351198</v>
      </c>
      <c r="S35" s="158"/>
      <c r="U35" s="147" t="s">
        <v>254</v>
      </c>
      <c r="V35" s="147"/>
      <c r="W35" s="147"/>
      <c r="X35" s="166">
        <f>W!A239</f>
        <v>1025000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2648802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2014</v>
      </c>
      <c r="M1" s="14" t="s">
        <v>341</v>
      </c>
      <c r="N1" s="232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3778</v>
      </c>
      <c r="H5" s="185">
        <f>W!A506</f>
        <v>3982</v>
      </c>
      <c r="I5" s="185">
        <f>W!A504</f>
        <v>59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7.1</v>
      </c>
      <c r="H6" s="186">
        <f>W!A508/10</f>
        <v>5.4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1298</v>
      </c>
      <c r="H7" s="185">
        <f>W!A510</f>
        <v>2515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2.5</v>
      </c>
      <c r="H10" s="186">
        <f>W!A502/10</f>
        <v>1</v>
      </c>
      <c r="I10" s="28" t="s">
        <v>264</v>
      </c>
      <c r="J10" s="28"/>
      <c r="K10" s="117"/>
      <c r="L10" s="188">
        <f>W!A511/100</f>
        <v>0.75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97</v>
      </c>
      <c r="H16" s="233">
        <f>INT(L10*2*G20/1000)+75</f>
        <v>149</v>
      </c>
      <c r="I16" s="233">
        <f>INT(L10*3*G20/1000)+120</f>
        <v>231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115</v>
      </c>
      <c r="H17" s="233">
        <f>INT(L10*1.5*2*G20/1000)+75</f>
        <v>186</v>
      </c>
      <c r="I17" s="233">
        <f>INT(L10*1.5*3*G20/1000)+120</f>
        <v>287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49661</v>
      </c>
      <c r="H20" s="190">
        <f>W!A516</f>
        <v>49414</v>
      </c>
      <c r="I20" s="190">
        <f>W!A517</f>
        <v>48662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Small businesses can gain advantages over their larger competitors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by giving faster turn round times and improving on existing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products.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 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93.66</v>
      </c>
      <c r="G35" s="201">
        <f>W!A542/100</f>
        <v>93.66</v>
      </c>
      <c r="H35" s="201">
        <f>W!A562/100</f>
        <v>93.66</v>
      </c>
      <c r="I35" s="201">
        <f>W!A582/100</f>
        <v>93.66</v>
      </c>
      <c r="J35" s="201">
        <f>W!A602/100</f>
        <v>93.66</v>
      </c>
      <c r="K35" s="201">
        <f>W!A622/100</f>
        <v>93.66</v>
      </c>
      <c r="L35" s="201">
        <f>W!A642/100</f>
        <v>93.66</v>
      </c>
      <c r="M35" s="201">
        <f>W!A662/100</f>
        <v>93.66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2809800</v>
      </c>
      <c r="G36" s="201">
        <f>W!A543</f>
        <v>2809800</v>
      </c>
      <c r="H36" s="201">
        <f>W!A563</f>
        <v>2809800</v>
      </c>
      <c r="I36" s="201">
        <f>W!A583</f>
        <v>2809800</v>
      </c>
      <c r="J36" s="201">
        <f>W!A603</f>
        <v>2809800</v>
      </c>
      <c r="K36" s="201">
        <f>W!A623</f>
        <v>2809800</v>
      </c>
      <c r="L36" s="201">
        <f>W!A643</f>
        <v>2809800</v>
      </c>
      <c r="M36" s="201">
        <f>W!A663</f>
        <v>2809800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2809800</v>
      </c>
      <c r="G39" s="201">
        <f>W!A545</f>
        <v>2809800</v>
      </c>
      <c r="H39" s="201">
        <f>W!A565</f>
        <v>2809800</v>
      </c>
      <c r="I39" s="201">
        <f>W!A585</f>
        <v>2809800</v>
      </c>
      <c r="J39" s="201">
        <f>W!A605</f>
        <v>2809800</v>
      </c>
      <c r="K39" s="201">
        <f>W!A625</f>
        <v>2809800</v>
      </c>
      <c r="L39" s="201">
        <f>W!A645</f>
        <v>2809800</v>
      </c>
      <c r="M39" s="201">
        <f>W!A665</f>
        <v>2809800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285</v>
      </c>
      <c r="G43" s="201">
        <f>W!A546</f>
        <v>285</v>
      </c>
      <c r="H43" s="201">
        <f>W!A566</f>
        <v>285</v>
      </c>
      <c r="I43" s="201">
        <f>W!A586</f>
        <v>285</v>
      </c>
      <c r="J43" s="201">
        <f>W!A606</f>
        <v>285</v>
      </c>
      <c r="K43" s="201">
        <f>W!A626</f>
        <v>285</v>
      </c>
      <c r="L43" s="201">
        <f>W!A646</f>
        <v>285</v>
      </c>
      <c r="M43" s="201">
        <f>W!A666</f>
        <v>285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0</v>
      </c>
      <c r="G44" s="201">
        <f>W!A547</f>
        <v>0</v>
      </c>
      <c r="H44" s="201">
        <f>W!A567</f>
        <v>0</v>
      </c>
      <c r="I44" s="201">
        <f>W!A587</f>
        <v>0</v>
      </c>
      <c r="J44" s="201">
        <f>W!A607</f>
        <v>0</v>
      </c>
      <c r="K44" s="201">
        <f>W!A627</f>
        <v>0</v>
      </c>
      <c r="L44" s="201">
        <f>W!A647</f>
        <v>0</v>
      </c>
      <c r="M44" s="201">
        <f>W!A667</f>
        <v>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450</v>
      </c>
      <c r="G46" s="201">
        <f>W!A549</f>
        <v>450</v>
      </c>
      <c r="H46" s="201">
        <f>W!A569</f>
        <v>450</v>
      </c>
      <c r="I46" s="201">
        <f>W!A589</f>
        <v>450</v>
      </c>
      <c r="J46" s="201">
        <f>W!A609</f>
        <v>450</v>
      </c>
      <c r="K46" s="201">
        <f>W!A629</f>
        <v>450</v>
      </c>
      <c r="L46" s="201">
        <f>W!A649</f>
        <v>450</v>
      </c>
      <c r="M46" s="201">
        <f>W!A669</f>
        <v>450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0</v>
      </c>
      <c r="G47" s="201">
        <f>W!A550</f>
        <v>0</v>
      </c>
      <c r="H47" s="201">
        <f>W!A570</f>
        <v>0</v>
      </c>
      <c r="I47" s="201">
        <f>W!A590</f>
        <v>0</v>
      </c>
      <c r="J47" s="201">
        <f>W!A610</f>
        <v>0</v>
      </c>
      <c r="K47" s="201">
        <f>W!A630</f>
        <v>0</v>
      </c>
      <c r="L47" s="201">
        <f>W!A650</f>
        <v>0</v>
      </c>
      <c r="M47" s="201">
        <f>W!A670</f>
        <v>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680</v>
      </c>
      <c r="G49" s="201">
        <f>W!A552</f>
        <v>680</v>
      </c>
      <c r="H49" s="201">
        <f>W!A572</f>
        <v>680</v>
      </c>
      <c r="I49" s="201">
        <f>W!A592</f>
        <v>680</v>
      </c>
      <c r="J49" s="201">
        <f>W!A612</f>
        <v>680</v>
      </c>
      <c r="K49" s="201">
        <f>W!A632</f>
        <v>680</v>
      </c>
      <c r="L49" s="201">
        <f>W!A652</f>
        <v>680</v>
      </c>
      <c r="M49" s="201">
        <f>W!A672</f>
        <v>680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0</v>
      </c>
      <c r="G50" s="201">
        <f>W!A553</f>
        <v>0</v>
      </c>
      <c r="H50" s="201">
        <f>W!A573</f>
        <v>0</v>
      </c>
      <c r="I50" s="201">
        <f>W!A593</f>
        <v>0</v>
      </c>
      <c r="J50" s="201">
        <f>W!A613</f>
        <v>0</v>
      </c>
      <c r="K50" s="201">
        <f>W!A633</f>
        <v>0</v>
      </c>
      <c r="L50" s="201">
        <f>W!A653</f>
        <v>0</v>
      </c>
      <c r="M50" s="201">
        <f>W!A673</f>
        <v>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27</v>
      </c>
      <c r="G53" s="201">
        <f>W!A555</f>
        <v>27</v>
      </c>
      <c r="H53" s="201">
        <f>W!A575</f>
        <v>27</v>
      </c>
      <c r="I53" s="201">
        <f>W!A595</f>
        <v>27</v>
      </c>
      <c r="J53" s="201">
        <f>W!A615</f>
        <v>27</v>
      </c>
      <c r="K53" s="201">
        <f>W!A635</f>
        <v>27</v>
      </c>
      <c r="L53" s="201">
        <f>W!A655</f>
        <v>27</v>
      </c>
      <c r="M53" s="201">
        <f>W!A675</f>
        <v>27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1000</v>
      </c>
      <c r="G54" s="201">
        <f>W!A556</f>
        <v>1000</v>
      </c>
      <c r="H54" s="201">
        <f>W!A576</f>
        <v>1000</v>
      </c>
      <c r="I54" s="201">
        <f>W!A596</f>
        <v>1000</v>
      </c>
      <c r="J54" s="201">
        <f>W!A616</f>
        <v>1000</v>
      </c>
      <c r="K54" s="201">
        <f>W!A636</f>
        <v>1000</v>
      </c>
      <c r="L54" s="201">
        <f>W!A656</f>
        <v>1000</v>
      </c>
      <c r="M54" s="201">
        <f>W!A676</f>
        <v>1000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2</v>
      </c>
      <c r="G55" s="201">
        <f>W!A557</f>
        <v>2</v>
      </c>
      <c r="H55" s="201">
        <f>W!A577</f>
        <v>2</v>
      </c>
      <c r="I55" s="201">
        <f>W!A597</f>
        <v>2</v>
      </c>
      <c r="J55" s="201">
        <f>W!A617</f>
        <v>2</v>
      </c>
      <c r="K55" s="201">
        <f>W!A637</f>
        <v>2</v>
      </c>
      <c r="L55" s="201">
        <f>W!A657</f>
        <v>2</v>
      </c>
      <c r="M55" s="201">
        <f>W!A677</f>
        <v>2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9</v>
      </c>
      <c r="M61" s="14" t="s">
        <v>341</v>
      </c>
      <c r="N61" s="232">
        <f>W!$A63</f>
        <v>7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1455376</v>
      </c>
      <c r="G67" s="201">
        <f>W!A722</f>
        <v>1455376</v>
      </c>
      <c r="H67" s="201">
        <f>W!A742</f>
        <v>1455376</v>
      </c>
      <c r="I67" s="201">
        <f>W!A762</f>
        <v>1455376</v>
      </c>
      <c r="J67" s="201">
        <f>W!A782</f>
        <v>1455376</v>
      </c>
      <c r="K67" s="201">
        <f>W!A802</f>
        <v>1455376</v>
      </c>
      <c r="L67" s="201">
        <f>W!A822</f>
        <v>1455376</v>
      </c>
      <c r="M67" s="201">
        <f>W!A842</f>
        <v>1455376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138767</v>
      </c>
      <c r="G68" s="201">
        <f>W!A723</f>
        <v>138767</v>
      </c>
      <c r="H68" s="201">
        <f>W!A743</f>
        <v>138767</v>
      </c>
      <c r="I68" s="201">
        <f>W!A763</f>
        <v>138767</v>
      </c>
      <c r="J68" s="201">
        <f>W!A783</f>
        <v>138767</v>
      </c>
      <c r="K68" s="201">
        <f>W!A803</f>
        <v>138767</v>
      </c>
      <c r="L68" s="201">
        <f>W!A823</f>
        <v>138767</v>
      </c>
      <c r="M68" s="201">
        <f>W!A843</f>
        <v>138767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300098</v>
      </c>
      <c r="G69" s="201">
        <f>W!A724</f>
        <v>300098</v>
      </c>
      <c r="H69" s="201">
        <f>W!A744</f>
        <v>300098</v>
      </c>
      <c r="I69" s="201">
        <f>W!A764</f>
        <v>300098</v>
      </c>
      <c r="J69" s="201">
        <f>W!A784</f>
        <v>300098</v>
      </c>
      <c r="K69" s="201">
        <f>W!A804</f>
        <v>300098</v>
      </c>
      <c r="L69" s="201">
        <f>W!A824</f>
        <v>300098</v>
      </c>
      <c r="M69" s="201">
        <f>W!A844</f>
        <v>300098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1900000</v>
      </c>
      <c r="G70" s="201">
        <f>W!A725</f>
        <v>1900000</v>
      </c>
      <c r="H70" s="201">
        <f>W!A745</f>
        <v>1900000</v>
      </c>
      <c r="I70" s="201">
        <f>W!A765</f>
        <v>1900000</v>
      </c>
      <c r="J70" s="201">
        <f>W!A785</f>
        <v>1900000</v>
      </c>
      <c r="K70" s="201">
        <f>W!A805</f>
        <v>1900000</v>
      </c>
      <c r="L70" s="201">
        <f>W!A825</f>
        <v>1900000</v>
      </c>
      <c r="M70" s="201">
        <f>W!A845</f>
        <v>1900000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109679</v>
      </c>
      <c r="G74" s="201">
        <f>W!A729</f>
        <v>109679</v>
      </c>
      <c r="H74" s="201">
        <f>W!A749</f>
        <v>109679</v>
      </c>
      <c r="I74" s="201">
        <f>W!A769</f>
        <v>109679</v>
      </c>
      <c r="J74" s="201">
        <f>W!A789</f>
        <v>109679</v>
      </c>
      <c r="K74" s="201">
        <f>W!A809</f>
        <v>109679</v>
      </c>
      <c r="L74" s="201">
        <f>W!A829</f>
        <v>109679</v>
      </c>
      <c r="M74" s="201">
        <f>W!A849</f>
        <v>109679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1035760</v>
      </c>
      <c r="G75" s="201">
        <f>W!A730</f>
        <v>1035760</v>
      </c>
      <c r="H75" s="201">
        <f>W!A750</f>
        <v>1035760</v>
      </c>
      <c r="I75" s="201">
        <f>W!A770</f>
        <v>1035760</v>
      </c>
      <c r="J75" s="201">
        <f>W!A790</f>
        <v>1035760</v>
      </c>
      <c r="K75" s="201">
        <f>W!A810</f>
        <v>1035760</v>
      </c>
      <c r="L75" s="201">
        <f>W!A830</f>
        <v>1035760</v>
      </c>
      <c r="M75" s="201">
        <f>W!A850</f>
        <v>1035760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3000000</v>
      </c>
      <c r="G80" s="201">
        <f>W!A734</f>
        <v>3000000</v>
      </c>
      <c r="H80" s="201">
        <f>W!A754</f>
        <v>3000000</v>
      </c>
      <c r="I80" s="201">
        <f>W!A774</f>
        <v>3000000</v>
      </c>
      <c r="J80" s="201">
        <f>W!A794</f>
        <v>3000000</v>
      </c>
      <c r="K80" s="201">
        <f>W!A814</f>
        <v>3000000</v>
      </c>
      <c r="L80" s="201">
        <f>W!A834</f>
        <v>3000000</v>
      </c>
      <c r="M80" s="201">
        <f>W!A854</f>
        <v>3000000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-351198</v>
      </c>
      <c r="G82" s="201">
        <f>W!A736</f>
        <v>-351198</v>
      </c>
      <c r="H82" s="201">
        <f>W!A756</f>
        <v>-351198</v>
      </c>
      <c r="I82" s="201">
        <f>W!A776</f>
        <v>-351198</v>
      </c>
      <c r="J82" s="201">
        <f>W!A796</f>
        <v>-351198</v>
      </c>
      <c r="K82" s="201">
        <f>W!A816</f>
        <v>-351198</v>
      </c>
      <c r="L82" s="201">
        <f>W!A836</f>
        <v>-351198</v>
      </c>
      <c r="M82" s="201">
        <f>W!A856</f>
        <v>-351198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2648802</v>
      </c>
      <c r="G83" s="201">
        <f t="shared" si="0"/>
        <v>2648802</v>
      </c>
      <c r="H83" s="201">
        <f t="shared" si="0"/>
        <v>2648802</v>
      </c>
      <c r="I83" s="201">
        <f t="shared" si="0"/>
        <v>2648802</v>
      </c>
      <c r="J83" s="201">
        <f t="shared" si="0"/>
        <v>2648802</v>
      </c>
      <c r="K83" s="201">
        <f t="shared" si="0"/>
        <v>2648802</v>
      </c>
      <c r="L83" s="201">
        <f t="shared" si="0"/>
        <v>2648802</v>
      </c>
      <c r="M83" s="201">
        <f t="shared" si="0"/>
        <v>2648802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45000</v>
      </c>
      <c r="G104" s="222">
        <f>W!A429</f>
        <v>45000</v>
      </c>
      <c r="H104" s="222">
        <f>W!A436</f>
        <v>45000</v>
      </c>
      <c r="I104" s="222">
        <f>W!A443</f>
        <v>45000</v>
      </c>
      <c r="J104" s="222">
        <f>W!A450</f>
        <v>45000</v>
      </c>
      <c r="K104" s="222">
        <f>W!A457</f>
        <v>45000</v>
      </c>
      <c r="L104" s="222">
        <f>W!A464</f>
        <v>45000</v>
      </c>
      <c r="M104" s="222">
        <f>W!A471</f>
        <v>45000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60000</v>
      </c>
      <c r="G105" s="222">
        <f>W!A430</f>
        <v>60000</v>
      </c>
      <c r="H105" s="222">
        <f>W!A437</f>
        <v>60000</v>
      </c>
      <c r="I105" s="222">
        <f>W!A444</f>
        <v>60000</v>
      </c>
      <c r="J105" s="222">
        <f>W!A451</f>
        <v>60000</v>
      </c>
      <c r="K105" s="222">
        <f>W!A458</f>
        <v>60000</v>
      </c>
      <c r="L105" s="222">
        <f>W!A465</f>
        <v>60000</v>
      </c>
      <c r="M105" s="222">
        <f>W!A472</f>
        <v>60000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</v>
      </c>
      <c r="G110" s="202" t="str">
        <f>W!A434</f>
        <v> </v>
      </c>
      <c r="H110" s="202" t="str">
        <f>W!A441</f>
        <v> </v>
      </c>
      <c r="I110" s="202" t="str">
        <f>W!A448</f>
        <v> </v>
      </c>
      <c r="J110" s="202" t="str">
        <f>W!A455</f>
        <v> </v>
      </c>
      <c r="K110" s="202" t="str">
        <f>W!A462</f>
        <v> </v>
      </c>
      <c r="L110" s="202" t="str">
        <f>W!A469</f>
        <v> </v>
      </c>
      <c r="M110" s="202" t="str">
        <f>W!A476</f>
        <v> 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8.1406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2014</v>
      </c>
    </row>
    <row r="5" ht="12.75">
      <c r="A5">
        <v>2</v>
      </c>
    </row>
    <row r="6" ht="12.75">
      <c r="A6" t="s">
        <v>344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10</v>
      </c>
    </row>
    <row r="12" ht="12.75">
      <c r="A12">
        <v>0</v>
      </c>
    </row>
    <row r="13" ht="12.75">
      <c r="A13">
        <v>0</v>
      </c>
    </row>
    <row r="14" ht="12.75">
      <c r="A14">
        <v>10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750</v>
      </c>
    </row>
    <row r="32" ht="12.75">
      <c r="A32">
        <v>0</v>
      </c>
    </row>
    <row r="33" ht="12.75">
      <c r="A33">
        <v>0</v>
      </c>
    </row>
    <row r="34" ht="12.75">
      <c r="A34">
        <v>500</v>
      </c>
    </row>
    <row r="35" ht="12.75">
      <c r="A35">
        <v>0</v>
      </c>
    </row>
    <row r="36" ht="12.75">
      <c r="A36">
        <v>0</v>
      </c>
    </row>
    <row r="37" ht="12.75">
      <c r="A37">
        <v>335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2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9</v>
      </c>
    </row>
    <row r="63" ht="12.75">
      <c r="A63">
        <v>7</v>
      </c>
    </row>
    <row r="64" ht="12.75">
      <c r="A64">
        <v>0</v>
      </c>
    </row>
    <row r="65" spans="1:2" ht="12.75">
      <c r="A65">
        <v>0</v>
      </c>
      <c r="B65" s="210" t="s">
        <v>345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21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2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3</v>
      </c>
    </row>
    <row r="83" ht="12.75">
      <c r="A83">
        <v>1000</v>
      </c>
    </row>
    <row r="84" ht="12.75">
      <c r="A84">
        <v>0</v>
      </c>
    </row>
    <row r="85" ht="12.75">
      <c r="A85">
        <v>60</v>
      </c>
    </row>
    <row r="86" ht="12.75">
      <c r="A86">
        <v>2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96</v>
      </c>
    </row>
    <row r="103" ht="12.75">
      <c r="A103">
        <v>90</v>
      </c>
    </row>
    <row r="104" ht="12.75">
      <c r="A104">
        <v>90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347</v>
      </c>
    </row>
    <row r="108" ht="12.75">
      <c r="A108">
        <v>750</v>
      </c>
    </row>
    <row r="109" ht="12.75">
      <c r="A109">
        <v>500</v>
      </c>
    </row>
    <row r="110" ht="12.75">
      <c r="A110">
        <v>335</v>
      </c>
    </row>
    <row r="111" ht="12.75">
      <c r="A111">
        <v>768</v>
      </c>
    </row>
    <row r="112" ht="12.75">
      <c r="A112">
        <v>512</v>
      </c>
    </row>
    <row r="113" ht="12.75">
      <c r="A113">
        <v>343</v>
      </c>
    </row>
    <row r="114" ht="12.75">
      <c r="A114">
        <v>18</v>
      </c>
    </row>
    <row r="115" ht="12.75">
      <c r="A115">
        <v>12</v>
      </c>
    </row>
    <row r="116" ht="12.75">
      <c r="A116">
        <v>8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750</v>
      </c>
    </row>
    <row r="122" ht="12.75">
      <c r="A122">
        <v>0</v>
      </c>
    </row>
    <row r="123" ht="12.75">
      <c r="A123">
        <v>0</v>
      </c>
    </row>
    <row r="124" ht="12.75">
      <c r="A124">
        <v>500</v>
      </c>
    </row>
    <row r="125" ht="12.75">
      <c r="A125">
        <v>0</v>
      </c>
    </row>
    <row r="126" ht="12.75">
      <c r="A126">
        <v>0</v>
      </c>
    </row>
    <row r="127" ht="12.75">
      <c r="A127">
        <v>335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594</v>
      </c>
    </row>
    <row r="132" ht="12.75">
      <c r="A132">
        <v>0</v>
      </c>
    </row>
    <row r="133" ht="12.75">
      <c r="A133">
        <v>0</v>
      </c>
    </row>
    <row r="134" ht="12.75">
      <c r="A134">
        <v>375</v>
      </c>
    </row>
    <row r="135" ht="12.75">
      <c r="A135">
        <v>0</v>
      </c>
    </row>
    <row r="136" ht="12.75">
      <c r="A136">
        <v>0</v>
      </c>
    </row>
    <row r="137" ht="12.75">
      <c r="A137">
        <v>210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594</v>
      </c>
    </row>
    <row r="142" ht="12.75">
      <c r="A142">
        <v>0</v>
      </c>
    </row>
    <row r="143" ht="12.75">
      <c r="A143">
        <v>0</v>
      </c>
    </row>
    <row r="144" ht="12.75">
      <c r="A144">
        <v>375</v>
      </c>
    </row>
    <row r="145" ht="12.75">
      <c r="A145">
        <v>0</v>
      </c>
    </row>
    <row r="146" ht="12.75">
      <c r="A146">
        <v>0</v>
      </c>
    </row>
    <row r="147" ht="12.75">
      <c r="A147">
        <v>210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156</v>
      </c>
    </row>
    <row r="162" ht="12.75">
      <c r="A162">
        <v>0</v>
      </c>
    </row>
    <row r="163" ht="12.75">
      <c r="A163">
        <v>0</v>
      </c>
    </row>
    <row r="164" ht="12.75">
      <c r="A164">
        <v>125</v>
      </c>
    </row>
    <row r="165" ht="12.75">
      <c r="A165">
        <v>0</v>
      </c>
    </row>
    <row r="166" ht="12.75">
      <c r="A166">
        <v>0</v>
      </c>
    </row>
    <row r="167" ht="12.75">
      <c r="A167">
        <v>125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349</v>
      </c>
    </row>
    <row r="179" ht="12.75">
      <c r="A179" t="s">
        <v>349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11</v>
      </c>
    </row>
    <row r="192" ht="12.75">
      <c r="A192">
        <v>0</v>
      </c>
    </row>
    <row r="193" ht="12.75">
      <c r="A193">
        <v>0</v>
      </c>
    </row>
    <row r="194" ht="12.75">
      <c r="A194">
        <v>16</v>
      </c>
    </row>
    <row r="195" ht="12.75">
      <c r="A195">
        <v>0</v>
      </c>
    </row>
    <row r="196" ht="12.75">
      <c r="A196">
        <v>0</v>
      </c>
    </row>
    <row r="197" ht="12.75">
      <c r="A197">
        <v>14</v>
      </c>
    </row>
    <row r="198" ht="12.75">
      <c r="A198">
        <v>15</v>
      </c>
    </row>
    <row r="199" ht="12.75">
      <c r="A199">
        <v>999</v>
      </c>
    </row>
    <row r="200" ht="12.75">
      <c r="A200">
        <v>999</v>
      </c>
    </row>
    <row r="201" ht="12.75">
      <c r="A201">
        <v>45000</v>
      </c>
    </row>
    <row r="202" ht="12.75">
      <c r="A202">
        <v>0</v>
      </c>
    </row>
    <row r="203" ht="12.75">
      <c r="A203">
        <v>0</v>
      </c>
    </row>
    <row r="204" ht="12.75">
      <c r="A204">
        <v>59158</v>
      </c>
    </row>
    <row r="205" ht="12.75">
      <c r="A205">
        <v>4834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43500</v>
      </c>
    </row>
    <row r="210" ht="12.75">
      <c r="A210">
        <v>2550</v>
      </c>
    </row>
    <row r="211" ht="12.75">
      <c r="A211">
        <v>8207</v>
      </c>
    </row>
    <row r="212" ht="12.75">
      <c r="A212">
        <v>7500</v>
      </c>
    </row>
    <row r="213" ht="12.75">
      <c r="A213">
        <v>1179</v>
      </c>
    </row>
    <row r="214" ht="12.75">
      <c r="A214">
        <v>5879</v>
      </c>
    </row>
    <row r="215" ht="12.75">
      <c r="A215">
        <v>60000</v>
      </c>
    </row>
    <row r="216" ht="12.75">
      <c r="A216">
        <v>10552</v>
      </c>
    </row>
    <row r="217" ht="12.75">
      <c r="A217">
        <v>308359</v>
      </c>
    </row>
    <row r="218" ht="12.75">
      <c r="A218">
        <v>183382</v>
      </c>
    </row>
    <row r="219" ht="12.75">
      <c r="A219">
        <v>0</v>
      </c>
    </row>
    <row r="220" ht="12.75">
      <c r="A220">
        <v>979</v>
      </c>
    </row>
    <row r="221" ht="12.75">
      <c r="A221">
        <v>183382</v>
      </c>
    </row>
    <row r="222" ht="12.75">
      <c r="A222">
        <v>0</v>
      </c>
    </row>
    <row r="223" ht="12.75">
      <c r="A223">
        <v>561735</v>
      </c>
    </row>
    <row r="224" ht="12.75">
      <c r="A224">
        <v>0</v>
      </c>
    </row>
    <row r="225" ht="12.75">
      <c r="A225">
        <v>11875</v>
      </c>
    </row>
    <row r="226" ht="12.75">
      <c r="A226">
        <v>0</v>
      </c>
    </row>
    <row r="227" ht="12.75">
      <c r="A227">
        <v>600000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16545</v>
      </c>
    </row>
    <row r="233" ht="12.75">
      <c r="A233">
        <v>-983023</v>
      </c>
    </row>
    <row r="234" ht="12.75">
      <c r="A234">
        <v>1847263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380000</v>
      </c>
    </row>
    <row r="239" ht="12.75">
      <c r="A239">
        <v>1025000</v>
      </c>
    </row>
    <row r="240" ht="12.75">
      <c r="A240">
        <v>-247640</v>
      </c>
    </row>
    <row r="241" ht="12.75">
      <c r="A241">
        <v>483480</v>
      </c>
    </row>
    <row r="242" ht="12.75">
      <c r="A242">
        <v>94909</v>
      </c>
    </row>
    <row r="243" ht="12.75">
      <c r="A243">
        <v>0</v>
      </c>
    </row>
    <row r="244" ht="12.75">
      <c r="A244">
        <v>71444</v>
      </c>
    </row>
    <row r="245" ht="12.75">
      <c r="A245">
        <v>50489</v>
      </c>
    </row>
    <row r="246" ht="12.75">
      <c r="A246">
        <v>86807</v>
      </c>
    </row>
    <row r="247" ht="12.75">
      <c r="A247">
        <v>59680</v>
      </c>
    </row>
    <row r="248" ht="12.75">
      <c r="A248">
        <v>1623</v>
      </c>
    </row>
    <row r="249" ht="12.75">
      <c r="A249">
        <v>18200</v>
      </c>
    </row>
    <row r="250" ht="12.75">
      <c r="A250">
        <v>138767</v>
      </c>
    </row>
    <row r="251" ht="12.75">
      <c r="A251">
        <v>244385</v>
      </c>
    </row>
    <row r="252" ht="12.75">
      <c r="A252">
        <v>239095</v>
      </c>
    </row>
    <row r="253" ht="12.75">
      <c r="A253">
        <v>0</v>
      </c>
    </row>
    <row r="254" ht="12.75">
      <c r="A254">
        <v>29624</v>
      </c>
    </row>
    <row r="255" ht="12.75">
      <c r="A255">
        <v>0</v>
      </c>
    </row>
    <row r="256" ht="12.75">
      <c r="A256">
        <v>-103558</v>
      </c>
    </row>
    <row r="257" ht="12.75">
      <c r="A257">
        <v>-351198</v>
      </c>
    </row>
    <row r="258" ht="12.75">
      <c r="A258">
        <v>999</v>
      </c>
    </row>
    <row r="259" ht="12.75">
      <c r="A259">
        <v>999</v>
      </c>
    </row>
    <row r="260" ht="12.75">
      <c r="A260">
        <v>-247640</v>
      </c>
    </row>
    <row r="261" ht="12.75">
      <c r="A261">
        <v>50000</v>
      </c>
    </row>
    <row r="262" ht="12.75">
      <c r="A262">
        <v>250000</v>
      </c>
    </row>
    <row r="263" ht="12.75">
      <c r="A263">
        <v>1155376</v>
      </c>
    </row>
    <row r="264" ht="12.75">
      <c r="A264">
        <v>0</v>
      </c>
    </row>
    <row r="265" ht="12.75">
      <c r="A265">
        <v>67194</v>
      </c>
    </row>
    <row r="266" ht="12.75">
      <c r="A266">
        <v>0</v>
      </c>
    </row>
    <row r="267" ht="12.75">
      <c r="A267">
        <v>71573</v>
      </c>
    </row>
    <row r="268" ht="12.75">
      <c r="A268">
        <v>300098</v>
      </c>
    </row>
    <row r="269" ht="12.75">
      <c r="A269">
        <v>1900000</v>
      </c>
    </row>
    <row r="270" ht="12.75">
      <c r="A270">
        <v>1900000</v>
      </c>
    </row>
    <row r="271" ht="12.75">
      <c r="A271">
        <v>0</v>
      </c>
    </row>
    <row r="272" ht="12.75">
      <c r="A272">
        <v>109679</v>
      </c>
    </row>
    <row r="273" ht="12.75">
      <c r="A273">
        <v>1035760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2648802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140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2</v>
      </c>
    </row>
    <row r="293" ht="12.75">
      <c r="A293">
        <v>2</v>
      </c>
    </row>
    <row r="294" ht="12.75">
      <c r="A294">
        <v>4</v>
      </c>
    </row>
    <row r="295" ht="12.75">
      <c r="A295">
        <v>1434</v>
      </c>
    </row>
    <row r="296" ht="12.75">
      <c r="A296">
        <v>7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2136</v>
      </c>
    </row>
    <row r="302" ht="12.75">
      <c r="A302">
        <v>21</v>
      </c>
    </row>
    <row r="303" ht="12.75">
      <c r="A303">
        <v>2113</v>
      </c>
    </row>
    <row r="304" ht="12.75">
      <c r="A304" t="s">
        <v>350</v>
      </c>
    </row>
    <row r="305" ht="12.75">
      <c r="A305">
        <v>6336</v>
      </c>
    </row>
    <row r="306" ht="12.75">
      <c r="A306">
        <v>1</v>
      </c>
    </row>
    <row r="307" ht="12.75">
      <c r="A307">
        <v>4737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3000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2821</v>
      </c>
    </row>
    <row r="316" ht="12.75">
      <c r="A316">
        <v>179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2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10" t="s">
        <v>351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45000</v>
      </c>
    </row>
    <row r="423" ht="12.75">
      <c r="A423">
        <v>60000</v>
      </c>
    </row>
    <row r="424" ht="12.75">
      <c r="A424" s="211" t="s">
        <v>352</v>
      </c>
    </row>
    <row r="425" ht="12.75">
      <c r="A425" s="211" t="s">
        <v>352</v>
      </c>
    </row>
    <row r="426" ht="12.75">
      <c r="A426" s="211" t="s">
        <v>352</v>
      </c>
    </row>
    <row r="427" ht="12.75">
      <c r="A427" s="211" t="s">
        <v>58</v>
      </c>
    </row>
    <row r="428" ht="12.75">
      <c r="A428">
        <v>2</v>
      </c>
    </row>
    <row r="429" ht="12.75">
      <c r="A429">
        <v>45000</v>
      </c>
    </row>
    <row r="430" ht="12.75">
      <c r="A430">
        <v>60000</v>
      </c>
    </row>
    <row r="431" ht="12.75">
      <c r="A431" s="211" t="s">
        <v>352</v>
      </c>
    </row>
    <row r="432" ht="12.75">
      <c r="A432" s="211" t="s">
        <v>352</v>
      </c>
    </row>
    <row r="433" ht="12.75">
      <c r="A433" s="211" t="s">
        <v>352</v>
      </c>
    </row>
    <row r="434" ht="12.75">
      <c r="A434" s="211" t="s">
        <v>58</v>
      </c>
    </row>
    <row r="435" ht="12.75">
      <c r="A435">
        <v>3</v>
      </c>
    </row>
    <row r="436" ht="12.75">
      <c r="A436">
        <v>45000</v>
      </c>
    </row>
    <row r="437" ht="12.75">
      <c r="A437">
        <v>60000</v>
      </c>
    </row>
    <row r="438" ht="12.75">
      <c r="A438" s="211" t="s">
        <v>352</v>
      </c>
    </row>
    <row r="439" ht="12.75">
      <c r="A439" s="211" t="s">
        <v>352</v>
      </c>
    </row>
    <row r="440" ht="12.75">
      <c r="A440" s="211" t="s">
        <v>352</v>
      </c>
    </row>
    <row r="441" ht="12.75">
      <c r="A441" s="211" t="s">
        <v>58</v>
      </c>
    </row>
    <row r="442" ht="12.75">
      <c r="A442">
        <v>4</v>
      </c>
    </row>
    <row r="443" ht="12.75">
      <c r="A443">
        <v>45000</v>
      </c>
    </row>
    <row r="444" ht="12.75">
      <c r="A444">
        <v>60000</v>
      </c>
    </row>
    <row r="445" ht="12.75">
      <c r="A445" s="211" t="s">
        <v>352</v>
      </c>
    </row>
    <row r="446" ht="12.75">
      <c r="A446" s="211" t="s">
        <v>352</v>
      </c>
    </row>
    <row r="447" ht="12.75">
      <c r="A447" s="211" t="s">
        <v>352</v>
      </c>
    </row>
    <row r="448" ht="12.75">
      <c r="A448" s="211" t="s">
        <v>58</v>
      </c>
    </row>
    <row r="449" ht="12.75">
      <c r="A449">
        <v>5</v>
      </c>
    </row>
    <row r="450" ht="12.75">
      <c r="A450">
        <v>45000</v>
      </c>
    </row>
    <row r="451" ht="12.75">
      <c r="A451">
        <v>60000</v>
      </c>
    </row>
    <row r="452" ht="12.75">
      <c r="A452" s="211" t="s">
        <v>352</v>
      </c>
    </row>
    <row r="453" ht="12.75">
      <c r="A453" s="211" t="s">
        <v>352</v>
      </c>
    </row>
    <row r="454" ht="12.75">
      <c r="A454" s="211" t="s">
        <v>352</v>
      </c>
    </row>
    <row r="455" ht="12.75">
      <c r="A455" s="211" t="s">
        <v>58</v>
      </c>
    </row>
    <row r="456" ht="12.75">
      <c r="A456">
        <v>6</v>
      </c>
    </row>
    <row r="457" ht="12.75">
      <c r="A457">
        <v>45000</v>
      </c>
    </row>
    <row r="458" ht="12.75">
      <c r="A458">
        <v>60000</v>
      </c>
    </row>
    <row r="459" ht="12.75">
      <c r="A459" s="211" t="s">
        <v>352</v>
      </c>
    </row>
    <row r="460" ht="12.75">
      <c r="A460" s="211" t="s">
        <v>352</v>
      </c>
    </row>
    <row r="461" ht="12.75">
      <c r="A461" s="211" t="s">
        <v>352</v>
      </c>
    </row>
    <row r="462" ht="12.75">
      <c r="A462" s="211" t="s">
        <v>58</v>
      </c>
    </row>
    <row r="463" ht="12.75">
      <c r="A463">
        <v>7</v>
      </c>
    </row>
    <row r="464" ht="12.75">
      <c r="A464">
        <v>45000</v>
      </c>
    </row>
    <row r="465" ht="12.75">
      <c r="A465">
        <v>60000</v>
      </c>
    </row>
    <row r="466" ht="12.75">
      <c r="A466" s="211" t="s">
        <v>352</v>
      </c>
    </row>
    <row r="467" ht="12.75">
      <c r="A467" s="211" t="s">
        <v>352</v>
      </c>
    </row>
    <row r="468" ht="12.75">
      <c r="A468" s="211" t="s">
        <v>352</v>
      </c>
    </row>
    <row r="469" ht="12.75">
      <c r="A469" s="211" t="s">
        <v>58</v>
      </c>
    </row>
    <row r="470" ht="12.75">
      <c r="A470">
        <v>8</v>
      </c>
    </row>
    <row r="471" ht="12.75">
      <c r="A471">
        <v>45000</v>
      </c>
    </row>
    <row r="472" ht="12.75">
      <c r="A472">
        <v>60000</v>
      </c>
    </row>
    <row r="473" ht="12.75">
      <c r="A473" s="211" t="s">
        <v>352</v>
      </c>
    </row>
    <row r="474" ht="12.75">
      <c r="A474" s="211" t="s">
        <v>352</v>
      </c>
    </row>
    <row r="475" ht="12.75">
      <c r="A475" s="211" t="s">
        <v>352</v>
      </c>
    </row>
    <row r="476" ht="12.75">
      <c r="A476" s="211" t="s">
        <v>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353</v>
      </c>
    </row>
    <row r="501" ht="12.75">
      <c r="A501">
        <v>25</v>
      </c>
    </row>
    <row r="502" ht="12.75">
      <c r="A502">
        <v>10</v>
      </c>
    </row>
    <row r="503" ht="12.75">
      <c r="A503">
        <v>47</v>
      </c>
    </row>
    <row r="504" ht="12.75">
      <c r="A504">
        <v>59</v>
      </c>
    </row>
    <row r="505" ht="12.75">
      <c r="A505">
        <v>3778</v>
      </c>
    </row>
    <row r="506" ht="12.75">
      <c r="A506">
        <v>3982</v>
      </c>
    </row>
    <row r="507" ht="12.75">
      <c r="A507">
        <v>71</v>
      </c>
    </row>
    <row r="508" ht="12.75">
      <c r="A508">
        <v>54</v>
      </c>
    </row>
    <row r="509" ht="12.75">
      <c r="A509">
        <v>1298</v>
      </c>
    </row>
    <row r="510" ht="12.75">
      <c r="A510">
        <v>2515</v>
      </c>
    </row>
    <row r="511" ht="12.75">
      <c r="A511">
        <v>75</v>
      </c>
    </row>
    <row r="512" ht="12.75">
      <c r="A512">
        <v>999</v>
      </c>
    </row>
    <row r="513" ht="12.75">
      <c r="A513">
        <v>999</v>
      </c>
    </row>
    <row r="514" ht="12.75">
      <c r="A514">
        <v>37245</v>
      </c>
    </row>
    <row r="515" ht="12.75">
      <c r="A515">
        <v>49661</v>
      </c>
    </row>
    <row r="516" ht="12.75">
      <c r="A516">
        <v>49414</v>
      </c>
    </row>
    <row r="517" ht="12.75">
      <c r="A517">
        <v>48662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9366</v>
      </c>
    </row>
    <row r="523" ht="12.75">
      <c r="A523">
        <v>2809800</v>
      </c>
    </row>
    <row r="524" ht="12.75">
      <c r="A524">
        <v>0</v>
      </c>
    </row>
    <row r="525" ht="12.75">
      <c r="A525">
        <v>2809800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27</v>
      </c>
    </row>
    <row r="536" ht="12.75">
      <c r="A536">
        <v>1000</v>
      </c>
    </row>
    <row r="537" ht="12.75">
      <c r="A537">
        <v>2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9366</v>
      </c>
    </row>
    <row r="543" ht="12.75">
      <c r="A543">
        <v>2809800</v>
      </c>
    </row>
    <row r="544" ht="12.75">
      <c r="A544">
        <v>0</v>
      </c>
    </row>
    <row r="545" ht="12.75">
      <c r="A545">
        <v>2809800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27</v>
      </c>
      <c r="B555"/>
    </row>
    <row r="556" spans="1:2" ht="12.75">
      <c r="A556">
        <v>1000</v>
      </c>
      <c r="B556"/>
    </row>
    <row r="557" spans="1:2" ht="12.75">
      <c r="A557">
        <v>2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9366</v>
      </c>
    </row>
    <row r="563" ht="12.75">
      <c r="A563">
        <v>2809800</v>
      </c>
    </row>
    <row r="564" ht="12.75">
      <c r="A564">
        <v>0</v>
      </c>
    </row>
    <row r="565" ht="12.75">
      <c r="A565">
        <v>2809800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27</v>
      </c>
    </row>
    <row r="576" ht="12.75">
      <c r="A576">
        <v>1000</v>
      </c>
    </row>
    <row r="577" ht="12.75">
      <c r="A577">
        <v>2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9366</v>
      </c>
    </row>
    <row r="583" ht="12.75">
      <c r="A583">
        <v>2809800</v>
      </c>
    </row>
    <row r="584" ht="12.75">
      <c r="A584">
        <v>0</v>
      </c>
    </row>
    <row r="585" ht="12.75">
      <c r="A585">
        <v>2809800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27</v>
      </c>
    </row>
    <row r="596" ht="12.75">
      <c r="A596">
        <v>1000</v>
      </c>
    </row>
    <row r="597" ht="12.75">
      <c r="A597">
        <v>2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9366</v>
      </c>
    </row>
    <row r="603" ht="12.75">
      <c r="A603">
        <v>2809800</v>
      </c>
    </row>
    <row r="604" ht="12.75">
      <c r="A604">
        <v>0</v>
      </c>
    </row>
    <row r="605" ht="12.75">
      <c r="A605">
        <v>2809800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27</v>
      </c>
    </row>
    <row r="616" ht="12.75">
      <c r="A616">
        <v>1000</v>
      </c>
    </row>
    <row r="617" ht="12.75">
      <c r="A617">
        <v>2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9366</v>
      </c>
    </row>
    <row r="623" ht="12.75">
      <c r="A623">
        <v>2809800</v>
      </c>
    </row>
    <row r="624" ht="12.75">
      <c r="A624">
        <v>0</v>
      </c>
    </row>
    <row r="625" ht="12.75">
      <c r="A625">
        <v>2809800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27</v>
      </c>
    </row>
    <row r="636" ht="12.75">
      <c r="A636">
        <v>1000</v>
      </c>
    </row>
    <row r="637" ht="12.75">
      <c r="A637">
        <v>2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9366</v>
      </c>
    </row>
    <row r="643" ht="12.75">
      <c r="A643">
        <v>2809800</v>
      </c>
    </row>
    <row r="644" ht="12.75">
      <c r="A644">
        <v>0</v>
      </c>
    </row>
    <row r="645" ht="12.75">
      <c r="A645">
        <v>2809800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27</v>
      </c>
    </row>
    <row r="656" ht="12.75">
      <c r="A656">
        <v>1000</v>
      </c>
    </row>
    <row r="657" ht="12.75">
      <c r="A657">
        <v>2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9366</v>
      </c>
    </row>
    <row r="663" ht="12.75">
      <c r="A663">
        <v>2809800</v>
      </c>
    </row>
    <row r="664" ht="12.75">
      <c r="A664">
        <v>0</v>
      </c>
    </row>
    <row r="665" ht="12.75">
      <c r="A665">
        <v>2809800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27</v>
      </c>
    </row>
    <row r="676" ht="12.75">
      <c r="A676">
        <v>1000</v>
      </c>
    </row>
    <row r="677" ht="12.75">
      <c r="A677">
        <v>2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354</v>
      </c>
    </row>
    <row r="682" ht="12.75">
      <c r="A682" t="s">
        <v>355</v>
      </c>
    </row>
    <row r="683" ht="12.75">
      <c r="A683" t="s">
        <v>356</v>
      </c>
    </row>
    <row r="684" ht="12.75">
      <c r="A684" t="s">
        <v>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357</v>
      </c>
    </row>
    <row r="700" ht="12.75">
      <c r="A700" t="s">
        <v>58</v>
      </c>
    </row>
    <row r="701" ht="12.75">
      <c r="A701">
        <v>1</v>
      </c>
    </row>
    <row r="702" ht="12.75">
      <c r="A702">
        <v>1455376</v>
      </c>
    </row>
    <row r="703" ht="12.75">
      <c r="A703">
        <v>138767</v>
      </c>
    </row>
    <row r="704" ht="12.75">
      <c r="A704">
        <v>300098</v>
      </c>
    </row>
    <row r="705" ht="12.75">
      <c r="A705">
        <v>1900000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109679</v>
      </c>
    </row>
    <row r="710" ht="12.75">
      <c r="A710">
        <v>1035760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-351198</v>
      </c>
    </row>
    <row r="717" ht="12.75">
      <c r="A717">
        <v>2648802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1455376</v>
      </c>
    </row>
    <row r="723" ht="12.75">
      <c r="A723">
        <v>138767</v>
      </c>
    </row>
    <row r="724" ht="12.75">
      <c r="A724">
        <v>300098</v>
      </c>
    </row>
    <row r="725" ht="12.75">
      <c r="A725">
        <v>1900000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109679</v>
      </c>
    </row>
    <row r="730" ht="12.75">
      <c r="A730">
        <v>1035760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-351198</v>
      </c>
    </row>
    <row r="737" ht="12.75">
      <c r="A737">
        <v>2648802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1455376</v>
      </c>
    </row>
    <row r="743" ht="12.75">
      <c r="A743">
        <v>138767</v>
      </c>
    </row>
    <row r="744" ht="12.75">
      <c r="A744">
        <v>300098</v>
      </c>
    </row>
    <row r="745" ht="12.75">
      <c r="A745">
        <v>1900000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109679</v>
      </c>
    </row>
    <row r="750" ht="12.75">
      <c r="A750">
        <v>1035760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-351198</v>
      </c>
    </row>
    <row r="757" ht="12.75">
      <c r="A757">
        <v>2648802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1455376</v>
      </c>
    </row>
    <row r="763" ht="12.75">
      <c r="A763">
        <v>138767</v>
      </c>
    </row>
    <row r="764" ht="12.75">
      <c r="A764">
        <v>300098</v>
      </c>
    </row>
    <row r="765" ht="12.75">
      <c r="A765">
        <v>1900000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109679</v>
      </c>
    </row>
    <row r="770" ht="12.75">
      <c r="A770">
        <v>1035760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-351198</v>
      </c>
    </row>
    <row r="777" ht="12.75">
      <c r="A777">
        <v>2648802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1455376</v>
      </c>
    </row>
    <row r="783" ht="12.75">
      <c r="A783">
        <v>138767</v>
      </c>
    </row>
    <row r="784" ht="12.75">
      <c r="A784">
        <v>300098</v>
      </c>
    </row>
    <row r="785" ht="12.75">
      <c r="A785">
        <v>1900000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109679</v>
      </c>
    </row>
    <row r="790" ht="12.75">
      <c r="A790">
        <v>1035760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-351198</v>
      </c>
    </row>
    <row r="797" ht="12.75">
      <c r="A797">
        <v>2648802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1455376</v>
      </c>
    </row>
    <row r="803" ht="12.75">
      <c r="A803">
        <v>138767</v>
      </c>
    </row>
    <row r="804" ht="12.75">
      <c r="A804">
        <v>300098</v>
      </c>
    </row>
    <row r="805" ht="12.75">
      <c r="A805">
        <v>1900000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109679</v>
      </c>
    </row>
    <row r="810" ht="12.75">
      <c r="A810">
        <v>1035760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-351198</v>
      </c>
    </row>
    <row r="817" ht="12.75">
      <c r="A817">
        <v>2648802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1455376</v>
      </c>
    </row>
    <row r="823" ht="12.75">
      <c r="A823">
        <v>138767</v>
      </c>
    </row>
    <row r="824" ht="12.75">
      <c r="A824">
        <v>300098</v>
      </c>
    </row>
    <row r="825" ht="12.75">
      <c r="A825">
        <v>1900000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109679</v>
      </c>
    </row>
    <row r="830" ht="12.75">
      <c r="A830">
        <v>1035760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-351198</v>
      </c>
    </row>
    <row r="837" ht="12.75">
      <c r="A837">
        <v>2648802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1455376</v>
      </c>
    </row>
    <row r="843" ht="12.75">
      <c r="A843">
        <v>138767</v>
      </c>
    </row>
    <row r="844" ht="12.75">
      <c r="A844">
        <v>300098</v>
      </c>
    </row>
    <row r="845" ht="12.75">
      <c r="A845">
        <v>1900000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109679</v>
      </c>
    </row>
    <row r="850" ht="12.75">
      <c r="A850">
        <v>1035760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-351198</v>
      </c>
    </row>
    <row r="857" ht="12.75">
      <c r="A857">
        <v>2648802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Windows User</cp:lastModifiedBy>
  <cp:lastPrinted>2013-04-15T11:39:43Z</cp:lastPrinted>
  <dcterms:created xsi:type="dcterms:W3CDTF">2009-10-13T08:17:42Z</dcterms:created>
  <dcterms:modified xsi:type="dcterms:W3CDTF">2018-10-04T01:29:00Z</dcterms:modified>
  <cp:category/>
  <cp:version/>
  <cp:contentType/>
  <cp:contentStatus/>
  <cp:revision>1</cp:revision>
</cp:coreProperties>
</file>